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Sheet1" sheetId="1" state="visible" r:id="rId1"/>
  </sheets>
  <calcPr/>
</workbook>
</file>

<file path=xl/sharedStrings.xml><?xml version="1.0" encoding="utf-8"?>
<sst xmlns="http://schemas.openxmlformats.org/spreadsheetml/2006/main" count="98" uniqueCount="98">
  <si>
    <t xml:space="preserve">TRICHOPTERES </t>
  </si>
  <si>
    <t>MILIEU</t>
  </si>
  <si>
    <t xml:space="preserve">TAILLE en mm</t>
  </si>
  <si>
    <t xml:space="preserve">0,1 à 5</t>
  </si>
  <si>
    <t xml:space="preserve">6  à 10</t>
  </si>
  <si>
    <t xml:space="preserve">11 à 15</t>
  </si>
  <si>
    <t xml:space="preserve">16 à 20</t>
  </si>
  <si>
    <t xml:space="preserve">21 à 25</t>
  </si>
  <si>
    <t xml:space="preserve">26 à 30</t>
  </si>
  <si>
    <t>&gt;30</t>
  </si>
  <si>
    <t xml:space="preserve">Jaune </t>
  </si>
  <si>
    <t>Cannelle</t>
  </si>
  <si>
    <t xml:space="preserve">Brun jaune</t>
  </si>
  <si>
    <t xml:space="preserve">Brun chamois</t>
  </si>
  <si>
    <t xml:space="preserve">Brun olive</t>
  </si>
  <si>
    <t xml:space="preserve">Brun vert foncé</t>
  </si>
  <si>
    <t xml:space="preserve">Brun roux</t>
  </si>
  <si>
    <t xml:space="preserve">Brun roux foncé</t>
  </si>
  <si>
    <t xml:space="preserve">Brun clair</t>
  </si>
  <si>
    <t xml:space="preserve">Brun Moyen</t>
  </si>
  <si>
    <t xml:space="preserve">Brun foncé</t>
  </si>
  <si>
    <t xml:space="preserve">Brun gris clair</t>
  </si>
  <si>
    <t xml:space="preserve">Brun gris</t>
  </si>
  <si>
    <t>Vert-olive</t>
  </si>
  <si>
    <t xml:space="preserve">Olive foncé</t>
  </si>
  <si>
    <t xml:space="preserve">Gris olive</t>
  </si>
  <si>
    <t>Vert</t>
  </si>
  <si>
    <t xml:space="preserve">Gris clair</t>
  </si>
  <si>
    <t>Gris</t>
  </si>
  <si>
    <t xml:space="preserve">Gris foncé</t>
  </si>
  <si>
    <t>Noir</t>
  </si>
  <si>
    <t xml:space="preserve">La grande phrygane rousse (Phryganea grandis, bipunctata,striata)</t>
  </si>
  <si>
    <t xml:space="preserve">Eaux dormantes ou parties calmes des fleuves</t>
  </si>
  <si>
    <t>Corps</t>
  </si>
  <si>
    <t>Cerques</t>
  </si>
  <si>
    <t>Ailes</t>
  </si>
  <si>
    <t xml:space="preserve">La phrygane à corps vert (Agrypnia obsoleta)</t>
  </si>
  <si>
    <t>Lacs</t>
  </si>
  <si>
    <t xml:space="preserve">La phrygane mouchetée (Agrypnia varia)</t>
  </si>
  <si>
    <t xml:space="preserve">Lacs et fleuves de plaine</t>
  </si>
  <si>
    <t xml:space="preserve">La phrygane brun olive (Halesus digitatus, radiatus)</t>
  </si>
  <si>
    <t>Rivières</t>
  </si>
  <si>
    <t xml:space="preserve">La grande phrygane cannelle (Potamophylax et Limnephilus)</t>
  </si>
  <si>
    <t xml:space="preserve">La phrygane cannelle</t>
  </si>
  <si>
    <t xml:space="preserve">Lacs et rivières</t>
  </si>
  <si>
    <t xml:space="preserve">La rhyacophilie (Rhyacophila dorsalis)</t>
  </si>
  <si>
    <t xml:space="preserve">Rivières et ruisseaux rapides bien oxygénés</t>
  </si>
  <si>
    <t xml:space="preserve">Le sedge à aile marron (Triaenodes bicolor)</t>
  </si>
  <si>
    <t xml:space="preserve">Plans d'eau de montagne ou région nordique</t>
  </si>
  <si>
    <t xml:space="preserve">Le sedge moyen (Goera pilosa)</t>
  </si>
  <si>
    <t xml:space="preserve">Le sedge brun (Anbolia nervosa, Plectrocnemia cons persa)</t>
  </si>
  <si>
    <t xml:space="preserve">La phrygane du Welsham (Sericostoma personatum)</t>
  </si>
  <si>
    <t>Rivière</t>
  </si>
  <si>
    <t xml:space="preserve">Le Grannom (Brachycentrus subnubilis)</t>
  </si>
  <si>
    <t xml:space="preserve">Rivière surtout calcaires</t>
  </si>
  <si>
    <t xml:space="preserve">Le sedge marbré ((Hydropsyche contubernalis, guttata, bulgeromanus</t>
  </si>
  <si>
    <t xml:space="preserve">Torrents rocheux</t>
  </si>
  <si>
    <t xml:space="preserve">Le sedge moucheté (Glyphotaelius pellucidus)</t>
  </si>
  <si>
    <t xml:space="preserve">Lacs et étangs</t>
  </si>
  <si>
    <t xml:space="preserve">Les sedges argentés (Hydropsyche instabilis, pellicidula et Odontocerum</t>
  </si>
  <si>
    <t xml:space="preserve">Rivières à fond caillouteux</t>
  </si>
  <si>
    <t xml:space="preserve">Les petits sedges roux (Tinodes maclachlani, waereni, assimilis)</t>
  </si>
  <si>
    <t xml:space="preserve">Un peu partout</t>
  </si>
  <si>
    <t xml:space="preserve">Le sedge jaune (Cymus flavidus)  (Rhyacophila obliterata)</t>
  </si>
  <si>
    <t xml:space="preserve">Eaux dormantes  ou Rivières rocheuses tumultueuses</t>
  </si>
  <si>
    <t xml:space="preserve">Le petit sedge jaune (Psychomyia pusilla)</t>
  </si>
  <si>
    <t xml:space="preserve">Rivières et ruisseaux</t>
  </si>
  <si>
    <t xml:space="preserve">Le grousewing (Mystacides longicornis)</t>
  </si>
  <si>
    <t xml:space="preserve">Eaux dormantes</t>
  </si>
  <si>
    <t xml:space="preserve">Les noirs à antennes argentées (Mystacides azurea, Nigra, Anthripsodesaterrimus et nigronervosus)</t>
  </si>
  <si>
    <t xml:space="preserve">Les bruns à antennes argentéés (Anthripsodes cinereux, annulicornis, albifrons</t>
  </si>
  <si>
    <t xml:space="preserve">Les longues antennes (Oecetis)</t>
  </si>
  <si>
    <t xml:space="preserve">Le petit sedge argenté (Lepidostoma hirtum)</t>
  </si>
  <si>
    <t xml:space="preserve">Rivières ou lac</t>
  </si>
  <si>
    <t xml:space="preserve">Les sedges noirs (Silo nigricornis, pllipes et Tinodes rostocki</t>
  </si>
  <si>
    <t xml:space="preserve">Rivière pour les Silo  ou le lac pour les Tinodes</t>
  </si>
  <si>
    <t xml:space="preserve">Les petits sedges noirs (Agapetus fuscipes,Lype phaeopa, reducta</t>
  </si>
  <si>
    <t xml:space="preserve">Lacs rocheux nordiques et rivières agitées</t>
  </si>
  <si>
    <t xml:space="preserve">Les sedges tachetés de jaune (Cyrnus trimaculatus,Diplectrona felix</t>
  </si>
  <si>
    <t xml:space="preserve">Le philopotamus (Philopotamus montanus)</t>
  </si>
  <si>
    <t xml:space="preserve">Cours d'eau d'altitude</t>
  </si>
  <si>
    <t xml:space="preserve">Le microcadis (Famille des Hydroptilidae)</t>
  </si>
  <si>
    <t xml:space="preserve">NOMBRE DE TRICOPTERES EVALUES : 28</t>
  </si>
  <si>
    <t xml:space="preserve">TOTAL taille du corps et ou cerques</t>
  </si>
  <si>
    <t xml:space="preserve">% taille du corps et ou cerques/ nombre de mouches</t>
  </si>
  <si>
    <t xml:space="preserve">% taille du corps et ou cerques// nombre tailles évalués</t>
  </si>
  <si>
    <t xml:space="preserve">TOTAL taille du corps</t>
  </si>
  <si>
    <t xml:space="preserve">% taille du corps/ nombre de mouches</t>
  </si>
  <si>
    <t xml:space="preserve">% taille du corps/ nombre tailles évalués</t>
  </si>
  <si>
    <t xml:space="preserve">TOTAL Tonalités de couleurs générales</t>
  </si>
  <si>
    <t xml:space="preserve">% des tonalités de couleurs générales/ nombre de mouches</t>
  </si>
  <si>
    <t xml:space="preserve">% des tonalités de couleurs générales/ nombre de couleurs évaluées</t>
  </si>
  <si>
    <t xml:space="preserve">TOTAL Tonalités de couleurs du corps </t>
  </si>
  <si>
    <t xml:space="preserve">% des tonalités de couleurs du corps/ nombre de mouches</t>
  </si>
  <si>
    <t xml:space="preserve">% des tonalités de couleurs du corps/ nombre de couleurs évaluées</t>
  </si>
  <si>
    <t xml:space="preserve">TOTAL des tonalité de couleurs du corps groupées (brun, vert, gris,noir)</t>
  </si>
  <si>
    <t xml:space="preserve">% des tonalité de couleurs du corps groupées (jaune, brun, vert, gris,noir)/ nombre de mouches</t>
  </si>
  <si>
    <t xml:space="preserve">% des tonalité de couleurs du corps groupées (jaune, brun, vert, gris,noir)/ nombre de couleurs évaluées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</si>
</sst>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-mmm"/>
  </numFmts>
  <fonts count="3">
    <font>
      <name val="Calibri"/>
      <color theme="1"/>
      <sz val="11"/>
      <scheme val="minor"/>
    </font>
    <font/>
    <font>
      <sz val="11"/>
    </font>
  </fonts>
  <fills count="2">
    <fill>
      <patternFill patternType="none"/>
    </fill>
    <fill>
      <patternFill patternType="none"/>
    </fill>
  </fills>
  <borders count="1">
    <border>
      <left/>
      <right/>
      <top/>
      <bottom/>
      <diagonal/>
    </border>
  </borders>
  <cellStyleXfs count="2">
    <xf fontId="0" fillId="0" borderId="0" numFmtId="0"/>
    <xf fontId="0" fillId="0" borderId="0" numFmtId="9" applyNumberFormat="1"/>
  </cellStyleXfs>
  <cellXfs count="21">
    <xf fontId="0" fillId="0" borderId="0" numFmtId="0" xfId="0"/>
    <xf fontId="0" fillId="0" borderId="0" numFmtId="0" xfId="0" applyAlignment="1">
      <alignment horizontal="center"/>
    </xf>
    <xf fontId="0" fillId="0" borderId="0" numFmtId="0" xfId="0" applyAlignment="1">
      <alignment horizontal="center" vertical="top"/>
    </xf>
    <xf fontId="0" fillId="0" borderId="0" numFmtId="160" xfId="0" applyNumberFormat="1" applyAlignment="1">
      <alignment horizontal="center" vertical="top"/>
    </xf>
    <xf fontId="0" fillId="0" borderId="0" numFmtId="17" xfId="0" applyNumberFormat="1" applyAlignment="1">
      <alignment horizontal="center" vertical="top"/>
    </xf>
    <xf fontId="1" fillId="0" borderId="0" numFmtId="0" xfId="0" applyFont="1" applyAlignment="1">
      <alignment horizontal="center" vertical="top"/>
    </xf>
    <xf fontId="0" fillId="0" borderId="0" numFmtId="0" xfId="0" applyAlignment="1">
      <alignment horizontal="left" vertical="top"/>
    </xf>
    <xf fontId="0" fillId="0" borderId="0" numFmtId="0" xfId="0" applyAlignment="1">
      <alignment horizontal="left"/>
    </xf>
    <xf fontId="1" fillId="0" borderId="0" numFmtId="0" xfId="0" applyFont="1" applyAlignment="1">
      <alignment horizontal="left" vertical="top"/>
    </xf>
    <xf fontId="1" fillId="0" borderId="0" numFmtId="0" xfId="0" applyFont="1"/>
    <xf fontId="0" fillId="0" borderId="0" numFmtId="9" xfId="1" applyNumberFormat="1" applyAlignment="1">
      <alignment horizontal="center"/>
    </xf>
    <xf fontId="1" fillId="0" borderId="0" numFmtId="9" xfId="1" applyNumberFormat="1" applyFont="1" applyAlignment="1">
      <alignment horizontal="center"/>
    </xf>
    <xf fontId="0" fillId="0" borderId="0" numFmtId="9" xfId="0" applyNumberFormat="1"/>
    <xf fontId="0" fillId="0" borderId="0" numFmtId="9" xfId="0" applyNumberFormat="1" applyAlignment="1">
      <alignment horizontal="center"/>
    </xf>
    <xf fontId="1" fillId="0" borderId="0" numFmtId="9" xfId="0" applyNumberFormat="1" applyFont="1"/>
    <xf fontId="2" fillId="0" borderId="0" numFmtId="9" xfId="1" applyNumberFormat="1" applyFont="1" applyAlignment="1">
      <alignment horizontal="center"/>
    </xf>
    <xf fontId="0" fillId="0" borderId="0" numFmtId="0" xfId="0" applyAlignment="1">
      <alignment horizontal="center" vertical="top"/>
    </xf>
    <xf fontId="0" fillId="0" borderId="0" numFmtId="0" xfId="0" applyAlignment="1">
      <alignment horizontal="center"/>
    </xf>
    <xf fontId="0" fillId="0" borderId="0" numFmtId="160" xfId="0" applyNumberFormat="1" applyAlignment="1">
      <alignment horizontal="center" vertical="top"/>
    </xf>
    <xf fontId="0" fillId="0" borderId="0" numFmtId="17" xfId="0" applyNumberFormat="1" applyAlignment="1">
      <alignment horizontal="center" vertical="top"/>
    </xf>
    <xf fontId="1" fillId="0" borderId="0" numFmtId="0" xfId="0" applyFont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workbookViewId="0" zoomScale="100">
      <selection activeCell="A103" activeCellId="0" sqref="A103:AE104"/>
    </sheetView>
  </sheetViews>
  <sheetFormatPr defaultRowHeight="14"/>
  <cols>
    <col customWidth="1" min="1" max="1" width="83.06640625"/>
    <col customWidth="1" min="2" max="2" width="58.52734375"/>
    <col min="4" max="13" style="1" width="9.140625"/>
    <col customWidth="1" min="14" max="14" style="1" width="10.66796875"/>
    <col min="15" max="15" style="1" width="9.140625"/>
    <col customWidth="1" min="16" max="16" style="1" width="12.52734375"/>
    <col min="17" max="17" style="1" width="9.140625"/>
    <col customWidth="1" min="18" max="18" style="1" width="14.26953125"/>
    <col min="19" max="21" style="1" width="9.140625"/>
    <col customWidth="1" min="22" max="23" style="1" width="11.7265625"/>
    <col min="24" max="31" style="1" width="9.140625"/>
  </cols>
  <sheetData>
    <row ht="14" r="1">
      <c r="A1" s="2" t="s">
        <v>0</v>
      </c>
      <c r="B1" s="2" t="s">
        <v>1</v>
      </c>
      <c r="C1" s="2"/>
      <c r="D1" s="2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"/>
      <c r="AE1" s="1"/>
    </row>
    <row ht="14" r="2">
      <c r="A2" s="2"/>
      <c r="B2" s="2"/>
      <c r="C2" s="2"/>
      <c r="D2" s="2" t="s">
        <v>3</v>
      </c>
      <c r="E2" s="3" t="s">
        <v>4</v>
      </c>
      <c r="F2" s="4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2" t="s">
        <v>29</v>
      </c>
      <c r="AE2" s="1" t="s">
        <v>30</v>
      </c>
    </row>
    <row ht="14" r="3">
      <c r="A3" s="6" t="s">
        <v>31</v>
      </c>
      <c r="B3" s="6" t="s">
        <v>32</v>
      </c>
      <c r="C3" s="7" t="s">
        <v>33</v>
      </c>
      <c r="D3" s="1"/>
      <c r="E3" s="1"/>
      <c r="F3" s="1"/>
      <c r="G3" s="1"/>
      <c r="H3" s="1"/>
      <c r="I3" s="1"/>
      <c r="J3" s="1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>
        <v>1</v>
      </c>
      <c r="AD3" s="1"/>
      <c r="AE3" s="1"/>
    </row>
    <row ht="14" r="4">
      <c r="A4" s="6"/>
      <c r="B4" s="6"/>
      <c r="C4" s="7" t="s">
        <v>34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ht="14" r="5">
      <c r="A5" s="6"/>
      <c r="B5" s="6"/>
      <c r="C5" s="7" t="s">
        <v>35</v>
      </c>
      <c r="D5" s="1"/>
      <c r="E5" s="1"/>
      <c r="F5" s="1"/>
      <c r="G5" s="1"/>
      <c r="H5" s="1"/>
      <c r="I5" s="1"/>
      <c r="J5" s="1">
        <v>1</v>
      </c>
      <c r="K5" s="1"/>
      <c r="L5" s="1"/>
      <c r="M5" s="1"/>
      <c r="N5" s="1"/>
      <c r="O5" s="1"/>
      <c r="P5" s="1"/>
      <c r="Q5" s="1">
        <v>1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ht="14" r="6">
      <c r="A6" s="6" t="s">
        <v>36</v>
      </c>
      <c r="B6" s="6" t="s">
        <v>37</v>
      </c>
      <c r="C6" s="7" t="s">
        <v>33</v>
      </c>
      <c r="D6" s="1"/>
      <c r="E6" s="1"/>
      <c r="F6" s="1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>
        <v>1</v>
      </c>
      <c r="Y6" s="1">
        <v>1</v>
      </c>
      <c r="Z6" s="1"/>
      <c r="AA6" s="1"/>
      <c r="AB6" s="1"/>
      <c r="AC6" s="1"/>
      <c r="AD6" s="1"/>
      <c r="AE6" s="1"/>
    </row>
    <row ht="14" r="7">
      <c r="A7" s="6"/>
      <c r="B7" s="6"/>
      <c r="C7" s="7" t="s">
        <v>34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ht="14" r="8">
      <c r="A8" s="6"/>
      <c r="B8" s="6"/>
      <c r="C8" s="7" t="s">
        <v>35</v>
      </c>
      <c r="D8" s="1"/>
      <c r="E8" s="1"/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ht="14" r="9">
      <c r="A9" s="6" t="s">
        <v>38</v>
      </c>
      <c r="B9" s="6" t="s">
        <v>39</v>
      </c>
      <c r="C9" s="7" t="s">
        <v>33</v>
      </c>
      <c r="D9" s="1"/>
      <c r="E9" s="1"/>
      <c r="F9" s="1"/>
      <c r="G9" s="1">
        <v>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ht="14" r="10">
      <c r="A10" s="6"/>
      <c r="B10" s="6"/>
      <c r="C10" s="7" t="s">
        <v>34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ht="14" r="11">
      <c r="A11" s="6"/>
      <c r="B11" s="6"/>
      <c r="C11" s="7" t="s">
        <v>35</v>
      </c>
      <c r="D11" s="1"/>
      <c r="E11" s="1"/>
      <c r="F11" s="1"/>
      <c r="G11" s="1">
        <v>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ht="14" r="12">
      <c r="A12" s="6" t="s">
        <v>40</v>
      </c>
      <c r="B12" s="6" t="s">
        <v>41</v>
      </c>
      <c r="C12" s="7" t="s">
        <v>33</v>
      </c>
      <c r="D12" s="1"/>
      <c r="E12" s="1"/>
      <c r="F12" s="1"/>
      <c r="G12" s="1"/>
      <c r="H12" s="1">
        <v>1</v>
      </c>
      <c r="I12" s="1"/>
      <c r="J12" s="1"/>
      <c r="K12" s="1"/>
      <c r="L12" s="1">
        <v>1</v>
      </c>
      <c r="M12" s="1"/>
      <c r="N12" s="1"/>
      <c r="O12" s="1">
        <v>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ht="14" r="13">
      <c r="A13" s="6"/>
      <c r="B13" s="6"/>
      <c r="C13" s="7" t="s">
        <v>34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ht="14" r="14">
      <c r="A14" s="6"/>
      <c r="B14" s="6"/>
      <c r="C14" s="7" t="s">
        <v>35</v>
      </c>
      <c r="D14" s="1"/>
      <c r="E14" s="1"/>
      <c r="F14" s="1"/>
      <c r="G14" s="1"/>
      <c r="H14" s="1">
        <v>1</v>
      </c>
      <c r="I14" s="1"/>
      <c r="J14" s="1"/>
      <c r="K14" s="1"/>
      <c r="L14" s="1"/>
      <c r="M14" s="1">
        <v>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ht="14" r="15">
      <c r="A15" s="6" t="s">
        <v>42</v>
      </c>
      <c r="B15" s="6" t="s">
        <v>41</v>
      </c>
      <c r="C15" s="7" t="s">
        <v>33</v>
      </c>
      <c r="D15" s="1"/>
      <c r="E15" s="1"/>
      <c r="F15" s="1"/>
      <c r="G15" s="1">
        <v>1</v>
      </c>
      <c r="H15" s="1"/>
      <c r="I15" s="1"/>
      <c r="J15" s="1"/>
      <c r="K15" s="1"/>
      <c r="L15" s="1">
        <v>1</v>
      </c>
      <c r="M15" s="1"/>
      <c r="N15" s="1"/>
      <c r="O15" s="1">
        <v>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ht="14" r="16">
      <c r="A16" s="6"/>
      <c r="B16" s="6"/>
      <c r="C16" s="7" t="s">
        <v>34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ht="14" r="17">
      <c r="A17" s="6"/>
      <c r="B17" s="6"/>
      <c r="C17" s="7" t="s">
        <v>35</v>
      </c>
      <c r="D17" s="1"/>
      <c r="E17" s="1"/>
      <c r="F17" s="1"/>
      <c r="G17" s="1">
        <v>1</v>
      </c>
      <c r="H17" s="1"/>
      <c r="I17" s="1"/>
      <c r="J17" s="1"/>
      <c r="K17" s="1"/>
      <c r="L17" s="1"/>
      <c r="M17" s="1">
        <v>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ht="14" r="18">
      <c r="A18" s="6" t="s">
        <v>43</v>
      </c>
      <c r="B18" s="6" t="s">
        <v>44</v>
      </c>
      <c r="C18" s="7" t="s">
        <v>33</v>
      </c>
      <c r="D18" s="1"/>
      <c r="E18" s="1"/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v>1</v>
      </c>
      <c r="Y18" s="1"/>
      <c r="Z18" s="1"/>
      <c r="AA18" s="1">
        <v>1</v>
      </c>
      <c r="AB18" s="1"/>
      <c r="AC18" s="1"/>
      <c r="AD18" s="1"/>
      <c r="AE18" s="1"/>
    </row>
    <row ht="14" r="19">
      <c r="A19" s="6"/>
      <c r="B19" s="6"/>
      <c r="C19" s="7" t="s">
        <v>34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ht="14" r="20">
      <c r="A20" s="6"/>
      <c r="B20" s="6"/>
      <c r="C20" s="7" t="s">
        <v>35</v>
      </c>
      <c r="D20" s="1"/>
      <c r="E20" s="1"/>
      <c r="F20" s="1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ht="14" r="21">
      <c r="A21" s="6" t="s">
        <v>45</v>
      </c>
      <c r="B21" s="6" t="s">
        <v>46</v>
      </c>
      <c r="C21" s="7" t="s">
        <v>33</v>
      </c>
      <c r="D21" s="1"/>
      <c r="E21" s="1">
        <v>1</v>
      </c>
      <c r="F21" s="1"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v>1</v>
      </c>
      <c r="Y21" s="1"/>
      <c r="Z21" s="1"/>
      <c r="AA21" s="1">
        <v>1</v>
      </c>
      <c r="AB21" s="1"/>
      <c r="AC21" s="1"/>
      <c r="AD21" s="1"/>
      <c r="AE21" s="1"/>
    </row>
    <row ht="14" r="22">
      <c r="A22" s="6"/>
      <c r="B22" s="6"/>
      <c r="C22" s="7" t="s">
        <v>34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ht="14" r="23">
      <c r="A23" s="6"/>
      <c r="B23" s="6"/>
      <c r="C23" s="7" t="s">
        <v>35</v>
      </c>
      <c r="D23" s="1"/>
      <c r="E23" s="1">
        <v>1</v>
      </c>
      <c r="F23" s="1"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v>1</v>
      </c>
      <c r="T23" s="1"/>
      <c r="U23" s="1">
        <v>1</v>
      </c>
      <c r="V23" s="1"/>
      <c r="W23" s="1"/>
      <c r="X23" s="1"/>
      <c r="Y23" s="1"/>
      <c r="Z23" s="1"/>
      <c r="AA23" s="1"/>
      <c r="AB23" s="1"/>
      <c r="AC23" s="1"/>
      <c r="AD23" s="1"/>
      <c r="AE23" s="1"/>
    </row>
    <row ht="14" r="24">
      <c r="A24" s="6" t="s">
        <v>47</v>
      </c>
      <c r="B24" s="6" t="s">
        <v>48</v>
      </c>
      <c r="C24" s="7" t="s">
        <v>33</v>
      </c>
      <c r="D24" s="1"/>
      <c r="E24" s="1"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v>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ht="14" r="25">
      <c r="A25" s="6"/>
      <c r="B25" s="6"/>
      <c r="C25" s="7" t="s">
        <v>34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ht="14" r="26">
      <c r="A26" s="6"/>
      <c r="B26" s="6"/>
      <c r="C26" s="7" t="s">
        <v>35</v>
      </c>
      <c r="D26" s="1"/>
      <c r="E26" s="1">
        <v>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>
        <v>1</v>
      </c>
      <c r="V26" s="1"/>
      <c r="W26" s="1"/>
      <c r="X26" s="1"/>
      <c r="Y26" s="1"/>
      <c r="Z26" s="1"/>
      <c r="AA26" s="1"/>
      <c r="AB26" s="1"/>
      <c r="AC26" s="1"/>
      <c r="AD26" s="1"/>
      <c r="AE26" s="1"/>
    </row>
    <row ht="14" r="27">
      <c r="A27" s="6" t="s">
        <v>49</v>
      </c>
      <c r="B27" s="6" t="s">
        <v>44</v>
      </c>
      <c r="C27" s="7" t="s">
        <v>33</v>
      </c>
      <c r="D27" s="1"/>
      <c r="E27" s="1">
        <v>1</v>
      </c>
      <c r="F27" s="1"/>
      <c r="G27" s="1"/>
      <c r="H27" s="1"/>
      <c r="I27" s="1"/>
      <c r="J27" s="1"/>
      <c r="K27" s="1"/>
      <c r="L27" s="1"/>
      <c r="M27" s="1"/>
      <c r="N27" s="1">
        <v>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ht="14" r="28">
      <c r="A28" s="6"/>
      <c r="B28" s="6"/>
      <c r="C28" s="7" t="s">
        <v>34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ht="14" r="29">
      <c r="A29" s="6"/>
      <c r="B29" s="6"/>
      <c r="C29" s="7" t="s">
        <v>35</v>
      </c>
      <c r="D29" s="1"/>
      <c r="E29" s="1">
        <v>1</v>
      </c>
      <c r="F29" s="1">
        <v>1</v>
      </c>
      <c r="G29" s="1"/>
      <c r="H29" s="1"/>
      <c r="I29" s="1"/>
      <c r="J29" s="1"/>
      <c r="K29" s="1"/>
      <c r="L29" s="1"/>
      <c r="M29" s="1"/>
      <c r="N29" s="1">
        <v>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ht="14" r="30">
      <c r="A30" s="6" t="s">
        <v>50</v>
      </c>
      <c r="B30" s="6" t="s">
        <v>44</v>
      </c>
      <c r="C30" s="7" t="s">
        <v>33</v>
      </c>
      <c r="D30" s="1"/>
      <c r="E30" s="1"/>
      <c r="F30" s="1">
        <v>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>
        <v>1</v>
      </c>
      <c r="U30" s="1">
        <v>1</v>
      </c>
      <c r="V30" s="1"/>
      <c r="W30" s="1"/>
      <c r="X30" s="1"/>
      <c r="Y30" s="1"/>
      <c r="Z30" s="1"/>
      <c r="AA30" s="1"/>
      <c r="AB30" s="1"/>
      <c r="AC30" s="1"/>
      <c r="AD30" s="1"/>
      <c r="AE30" s="1"/>
    </row>
    <row ht="14" r="31">
      <c r="A31" s="6"/>
      <c r="B31" s="6"/>
      <c r="C31" s="7" t="s">
        <v>34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ht="14" r="32">
      <c r="A32" s="6"/>
      <c r="B32" s="6"/>
      <c r="C32" s="7" t="s">
        <v>35</v>
      </c>
      <c r="D32" s="1"/>
      <c r="E32" s="1"/>
      <c r="F32" s="1">
        <v>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>
        <v>1</v>
      </c>
      <c r="U32" s="1">
        <v>1</v>
      </c>
      <c r="V32" s="1"/>
      <c r="W32" s="1"/>
      <c r="X32" s="1"/>
      <c r="Y32" s="1"/>
      <c r="Z32" s="1"/>
      <c r="AA32" s="1"/>
      <c r="AB32" s="1"/>
      <c r="AC32" s="1"/>
      <c r="AD32" s="1"/>
      <c r="AE32" s="1"/>
    </row>
    <row ht="14" r="33">
      <c r="A33" s="6" t="s">
        <v>51</v>
      </c>
      <c r="B33" s="6" t="s">
        <v>52</v>
      </c>
      <c r="C33" s="7" t="s">
        <v>33</v>
      </c>
      <c r="D33" s="1"/>
      <c r="E33" s="1"/>
      <c r="F33" s="1">
        <v>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>
        <v>1</v>
      </c>
      <c r="AA33" s="1"/>
      <c r="AB33" s="1"/>
      <c r="AC33" s="1"/>
      <c r="AD33" s="1"/>
      <c r="AE33" s="1"/>
    </row>
    <row ht="14" r="34">
      <c r="A34" s="6"/>
      <c r="B34" s="6"/>
      <c r="C34" s="7" t="s">
        <v>34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ht="14" r="35">
      <c r="A35" s="6"/>
      <c r="B35" s="6"/>
      <c r="C35" s="7" t="s">
        <v>35</v>
      </c>
      <c r="D35" s="1"/>
      <c r="E35" s="1"/>
      <c r="F35" s="1">
        <v>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>
        <v>1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ht="14" r="36">
      <c r="A36" s="6" t="s">
        <v>53</v>
      </c>
      <c r="B36" s="6" t="s">
        <v>54</v>
      </c>
      <c r="C36" s="7" t="s">
        <v>33</v>
      </c>
      <c r="D36" s="1"/>
      <c r="E36" s="1">
        <v>1</v>
      </c>
      <c r="F36" s="1"/>
      <c r="G36" s="1"/>
      <c r="H36" s="1"/>
      <c r="I36" s="1"/>
      <c r="J36" s="1"/>
      <c r="K36" s="1"/>
      <c r="L36" s="1"/>
      <c r="M36" s="1"/>
      <c r="N36" s="1"/>
      <c r="O36" s="1">
        <v>1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ht="14" r="37">
      <c r="A37" s="6"/>
      <c r="B37" s="6"/>
      <c r="C37" s="7" t="s">
        <v>34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ht="14" r="38">
      <c r="A38" s="6"/>
      <c r="B38" s="6"/>
      <c r="C38" s="7" t="s">
        <v>35</v>
      </c>
      <c r="D38" s="1"/>
      <c r="E38" s="1">
        <v>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1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ht="14" r="39">
      <c r="A39" s="6" t="s">
        <v>55</v>
      </c>
      <c r="B39" s="6" t="s">
        <v>56</v>
      </c>
      <c r="C39" s="7" t="s">
        <v>33</v>
      </c>
      <c r="D39" s="1"/>
      <c r="E39" s="1"/>
      <c r="F39" s="1">
        <v>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>
        <v>1</v>
      </c>
      <c r="Z39" s="1"/>
      <c r="AA39" s="1"/>
      <c r="AB39" s="1"/>
      <c r="AC39" s="1"/>
      <c r="AD39" s="1"/>
      <c r="AE39" s="1"/>
    </row>
    <row ht="14" r="40">
      <c r="A40" s="6"/>
      <c r="B40" s="6"/>
      <c r="C40" s="7" t="s">
        <v>34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ht="14" r="41">
      <c r="A41" s="6"/>
      <c r="B41" s="6"/>
      <c r="C41" s="7" t="s">
        <v>35</v>
      </c>
      <c r="D41" s="1"/>
      <c r="E41" s="1"/>
      <c r="F41" s="1">
        <v>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>
        <v>1</v>
      </c>
      <c r="V41" s="1"/>
      <c r="W41" s="1"/>
      <c r="X41" s="1"/>
      <c r="Y41" s="1"/>
      <c r="Z41" s="1">
        <v>1</v>
      </c>
      <c r="AA41" s="1"/>
      <c r="AB41" s="1"/>
      <c r="AC41" s="1"/>
      <c r="AD41" s="1"/>
      <c r="AE41" s="1"/>
    </row>
    <row ht="14" r="42">
      <c r="A42" s="6" t="s">
        <v>57</v>
      </c>
      <c r="B42" s="6" t="s">
        <v>58</v>
      </c>
      <c r="C42" s="7" t="s">
        <v>33</v>
      </c>
      <c r="D42" s="1"/>
      <c r="E42" s="1"/>
      <c r="F42" s="1"/>
      <c r="G42" s="1">
        <v>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>
        <v>1</v>
      </c>
      <c r="Y42" s="1"/>
      <c r="Z42" s="1"/>
      <c r="AA42" s="1"/>
      <c r="AB42" s="1"/>
      <c r="AC42" s="1"/>
      <c r="AD42" s="1"/>
      <c r="AE42" s="1"/>
    </row>
    <row ht="14" r="43">
      <c r="A43" s="6"/>
      <c r="B43" s="6"/>
      <c r="C43" s="7" t="s">
        <v>34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ht="14" r="44">
      <c r="A44" s="6"/>
      <c r="B44" s="6"/>
      <c r="C44" s="7" t="s">
        <v>35</v>
      </c>
      <c r="D44" s="1"/>
      <c r="E44" s="1"/>
      <c r="F44" s="1"/>
      <c r="G44" s="1">
        <v>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>
        <v>1</v>
      </c>
      <c r="AC44" s="1"/>
      <c r="AD44" s="1"/>
      <c r="AE44" s="1"/>
    </row>
    <row ht="14" r="45">
      <c r="A45" s="6" t="s">
        <v>59</v>
      </c>
      <c r="B45" s="8" t="s">
        <v>60</v>
      </c>
      <c r="C45" s="7" t="s">
        <v>33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v>1</v>
      </c>
      <c r="W45" s="1"/>
      <c r="X45" s="1"/>
      <c r="Y45" s="1"/>
      <c r="Z45" s="1">
        <v>1</v>
      </c>
      <c r="AA45" s="1"/>
      <c r="AB45" s="1"/>
      <c r="AC45" s="1"/>
      <c r="AD45" s="1"/>
      <c r="AE45" s="1"/>
    </row>
    <row ht="14" r="46">
      <c r="A46" s="6"/>
      <c r="B46" s="6"/>
      <c r="C46" s="7" t="s">
        <v>34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ht="14" r="47">
      <c r="A47" s="6"/>
      <c r="B47" s="6"/>
      <c r="C47" s="7" t="s">
        <v>35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>
        <v>1</v>
      </c>
      <c r="AC47" s="1"/>
      <c r="AD47" s="1">
        <v>1</v>
      </c>
      <c r="AE47" s="1"/>
    </row>
    <row ht="14" r="48">
      <c r="A48" s="6" t="s">
        <v>61</v>
      </c>
      <c r="B48" s="6" t="s">
        <v>62</v>
      </c>
      <c r="C48" s="7" t="s">
        <v>33</v>
      </c>
      <c r="D48" s="1"/>
      <c r="E48" s="1">
        <v>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>
        <v>1</v>
      </c>
      <c r="R48" s="1"/>
      <c r="S48" s="1"/>
      <c r="T48" s="1"/>
      <c r="U48" s="1"/>
      <c r="V48" s="1"/>
      <c r="W48" s="1">
        <v>1</v>
      </c>
      <c r="X48" s="1"/>
      <c r="Y48" s="1"/>
      <c r="Z48" s="1"/>
      <c r="AA48" s="1"/>
      <c r="AB48" s="1"/>
      <c r="AC48" s="1"/>
      <c r="AD48" s="1"/>
      <c r="AE48" s="1"/>
    </row>
    <row ht="14" r="49">
      <c r="A49" s="6"/>
      <c r="B49" s="6"/>
      <c r="C49" s="7" t="s">
        <v>34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ht="14" r="50">
      <c r="A50" s="6"/>
      <c r="B50" s="6"/>
      <c r="C50" s="7" t="s">
        <v>35</v>
      </c>
      <c r="D50" s="1"/>
      <c r="E50" s="1">
        <v>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>
        <v>1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ht="14" r="51">
      <c r="A51" s="6" t="s">
        <v>63</v>
      </c>
      <c r="B51" s="6" t="s">
        <v>64</v>
      </c>
      <c r="C51" s="7" t="s">
        <v>33</v>
      </c>
      <c r="D51" s="1"/>
      <c r="E51" s="1">
        <v>1</v>
      </c>
      <c r="F51" s="1">
        <v>1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>
        <v>1</v>
      </c>
      <c r="Y51" s="1"/>
      <c r="Z51" s="1"/>
      <c r="AA51" s="1"/>
      <c r="AB51" s="1"/>
      <c r="AC51" s="1"/>
      <c r="AD51" s="1"/>
      <c r="AE51" s="1"/>
    </row>
    <row ht="14" r="52">
      <c r="A52" s="6"/>
      <c r="B52" s="6"/>
      <c r="C52" s="7" t="s">
        <v>34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ht="14" r="53">
      <c r="A53" s="6"/>
      <c r="B53" s="6"/>
      <c r="C53" s="7" t="s">
        <v>35</v>
      </c>
      <c r="D53" s="1"/>
      <c r="E53" s="1">
        <v>1</v>
      </c>
      <c r="F53" s="1">
        <v>1</v>
      </c>
      <c r="G53" s="1"/>
      <c r="H53" s="1"/>
      <c r="I53" s="1"/>
      <c r="J53" s="1"/>
      <c r="K53" s="1">
        <v>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ht="14" r="54">
      <c r="A54" s="6" t="s">
        <v>65</v>
      </c>
      <c r="B54" s="6" t="s">
        <v>66</v>
      </c>
      <c r="C54" s="7" t="s">
        <v>33</v>
      </c>
      <c r="D54" s="1">
        <v>1</v>
      </c>
      <c r="E54" s="1"/>
      <c r="F54" s="1">
        <v>1</v>
      </c>
      <c r="G54" s="1"/>
      <c r="H54" s="1"/>
      <c r="I54" s="1"/>
      <c r="J54" s="1"/>
      <c r="K54" s="1">
        <v>1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ht="14" r="55">
      <c r="A55" s="6"/>
      <c r="B55" s="6"/>
      <c r="C55" s="7" t="s">
        <v>34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ht="14" r="56">
      <c r="A56" s="6"/>
      <c r="B56" s="6"/>
      <c r="C56" s="7" t="s">
        <v>35</v>
      </c>
      <c r="D56" s="1">
        <v>1</v>
      </c>
      <c r="E56" s="1"/>
      <c r="F56" s="1"/>
      <c r="G56" s="1"/>
      <c r="H56" s="1"/>
      <c r="I56" s="1"/>
      <c r="J56" s="1"/>
      <c r="K56" s="1">
        <v>1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ht="14" r="57">
      <c r="A57" s="6" t="s">
        <v>67</v>
      </c>
      <c r="B57" s="6" t="s">
        <v>68</v>
      </c>
      <c r="C57" s="7" t="s">
        <v>33</v>
      </c>
      <c r="D57" s="1"/>
      <c r="E57" s="1">
        <v>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>
        <v>1</v>
      </c>
      <c r="X57" s="1"/>
      <c r="Y57" s="1"/>
      <c r="Z57" s="1"/>
      <c r="AA57" s="1"/>
      <c r="AB57" s="1"/>
      <c r="AC57" s="1"/>
      <c r="AD57" s="1"/>
      <c r="AE57" s="1"/>
    </row>
    <row ht="14" r="58">
      <c r="A58" s="6"/>
      <c r="B58" s="6"/>
      <c r="C58" s="7" t="s">
        <v>34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ht="14" r="59">
      <c r="A59" s="6"/>
      <c r="B59" s="6"/>
      <c r="C59" s="7" t="s">
        <v>35</v>
      </c>
      <c r="D59" s="1"/>
      <c r="E59" s="1">
        <v>1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>
        <v>1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ht="14" r="60">
      <c r="A60" s="6" t="s">
        <v>69</v>
      </c>
      <c r="B60" s="6" t="s">
        <v>44</v>
      </c>
      <c r="C60" s="7" t="s">
        <v>33</v>
      </c>
      <c r="D60" s="1"/>
      <c r="E60" s="1">
        <v>1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>
        <v>1</v>
      </c>
    </row>
    <row ht="14" r="61">
      <c r="A61" s="6"/>
      <c r="B61" s="6"/>
      <c r="C61" s="7" t="s">
        <v>34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ht="14" r="62">
      <c r="A62" s="6"/>
      <c r="B62" s="6"/>
      <c r="C62" s="7" t="s">
        <v>35</v>
      </c>
      <c r="D62" s="1"/>
      <c r="E62" s="1">
        <v>1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>
        <v>1</v>
      </c>
    </row>
    <row ht="14" r="63">
      <c r="A63" s="6" t="s">
        <v>70</v>
      </c>
      <c r="B63" s="6" t="s">
        <v>44</v>
      </c>
      <c r="C63" s="7" t="s">
        <v>33</v>
      </c>
      <c r="D63" s="1"/>
      <c r="E63" s="1">
        <v>1</v>
      </c>
      <c r="F63" s="1"/>
      <c r="G63" s="1"/>
      <c r="H63" s="1"/>
      <c r="I63" s="1"/>
      <c r="J63" s="1"/>
      <c r="K63" s="1"/>
      <c r="L63" s="1"/>
      <c r="M63" s="1"/>
      <c r="N63" s="1"/>
      <c r="O63" s="1">
        <v>1</v>
      </c>
      <c r="P63" s="1">
        <v>1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ht="14" r="64">
      <c r="A64" s="6"/>
      <c r="B64" s="6"/>
      <c r="C64" s="7" t="s">
        <v>34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ht="14" r="65">
      <c r="A65" s="6"/>
      <c r="B65" s="6"/>
      <c r="C65" s="7" t="s">
        <v>35</v>
      </c>
      <c r="D65" s="1"/>
      <c r="E65" s="1">
        <v>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>
        <v>1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ht="14" r="66">
      <c r="A66" s="6" t="s">
        <v>71</v>
      </c>
      <c r="B66" s="8" t="s">
        <v>68</v>
      </c>
      <c r="C66" s="7" t="s">
        <v>33</v>
      </c>
      <c r="D66" s="1"/>
      <c r="E66" s="1"/>
      <c r="F66" s="1">
        <v>1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>
        <v>1</v>
      </c>
      <c r="AB66" s="1"/>
      <c r="AC66" s="1"/>
      <c r="AD66" s="1"/>
      <c r="AE66" s="1"/>
    </row>
    <row ht="14" r="67">
      <c r="A67" s="6"/>
      <c r="B67" s="6"/>
      <c r="C67" s="7" t="s">
        <v>34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ht="14" r="68">
      <c r="A68" s="6"/>
      <c r="B68" s="6"/>
      <c r="C68" s="7" t="s">
        <v>35</v>
      </c>
      <c r="D68" s="1"/>
      <c r="E68" s="1"/>
      <c r="F68" s="1">
        <v>1</v>
      </c>
      <c r="G68" s="1"/>
      <c r="H68" s="1"/>
      <c r="I68" s="1"/>
      <c r="J68" s="1"/>
      <c r="K68" s="1">
        <v>1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ht="14" r="69">
      <c r="A69" s="6" t="s">
        <v>72</v>
      </c>
      <c r="B69" s="6" t="s">
        <v>73</v>
      </c>
      <c r="C69" s="7" t="s">
        <v>33</v>
      </c>
      <c r="D69" s="1"/>
      <c r="E69" s="1">
        <v>1</v>
      </c>
      <c r="F69" s="1"/>
      <c r="G69" s="1"/>
      <c r="H69" s="1"/>
      <c r="I69" s="1"/>
      <c r="J69" s="1"/>
      <c r="K69" s="1"/>
      <c r="L69" s="1"/>
      <c r="M69" s="1"/>
      <c r="N69" s="1"/>
      <c r="O69" s="1">
        <v>1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>
        <v>1</v>
      </c>
      <c r="AB69" s="1"/>
      <c r="AC69" s="1"/>
      <c r="AD69" s="1"/>
      <c r="AE69" s="1"/>
    </row>
    <row ht="14" r="70">
      <c r="A70" s="6"/>
      <c r="B70" s="6"/>
      <c r="C70" s="7" t="s">
        <v>34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ht="14" r="71">
      <c r="A71" s="6"/>
      <c r="B71" s="6"/>
      <c r="C71" s="7" t="s">
        <v>35</v>
      </c>
      <c r="D71" s="1"/>
      <c r="E71" s="1">
        <v>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>
        <v>1</v>
      </c>
      <c r="AD71" s="1"/>
      <c r="AE71" s="1"/>
    </row>
    <row ht="14" r="72">
      <c r="A72" s="6" t="s">
        <v>74</v>
      </c>
      <c r="B72" s="6" t="s">
        <v>75</v>
      </c>
      <c r="C72" s="7" t="s">
        <v>33</v>
      </c>
      <c r="D72" s="1">
        <v>1</v>
      </c>
      <c r="E72" s="1">
        <v>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>
        <v>1</v>
      </c>
      <c r="AE72" s="1">
        <v>1</v>
      </c>
    </row>
    <row ht="14" r="73">
      <c r="A73" s="6"/>
      <c r="B73" s="6"/>
      <c r="C73" s="7" t="s">
        <v>34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ht="14" r="74">
      <c r="A74" s="6"/>
      <c r="B74" s="6"/>
      <c r="C74" s="7" t="s">
        <v>35</v>
      </c>
      <c r="D74" s="1">
        <v>1</v>
      </c>
      <c r="E74" s="1">
        <v>1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>
        <v>1</v>
      </c>
    </row>
    <row ht="14" r="75">
      <c r="A75" s="6" t="s">
        <v>76</v>
      </c>
      <c r="B75" s="6" t="s">
        <v>77</v>
      </c>
      <c r="C75" s="7" t="s">
        <v>33</v>
      </c>
      <c r="D75" s="1">
        <v>1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>
        <v>1</v>
      </c>
    </row>
    <row ht="14" r="76">
      <c r="A76" s="6"/>
      <c r="B76" s="6"/>
      <c r="C76" s="7" t="s">
        <v>34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ht="14" r="77">
      <c r="A77" s="6"/>
      <c r="B77" s="6"/>
      <c r="C77" s="7" t="s">
        <v>35</v>
      </c>
      <c r="D77" s="1">
        <v>1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>
        <v>1</v>
      </c>
    </row>
    <row ht="14" r="78">
      <c r="A78" s="6" t="s">
        <v>78</v>
      </c>
      <c r="B78" s="6" t="s">
        <v>44</v>
      </c>
      <c r="C78" s="7" t="s">
        <v>33</v>
      </c>
      <c r="D78" s="1"/>
      <c r="E78" s="1">
        <v>1</v>
      </c>
      <c r="F78" s="1">
        <v>1</v>
      </c>
      <c r="G78" s="1"/>
      <c r="H78" s="1"/>
      <c r="I78" s="1"/>
      <c r="J78" s="1"/>
      <c r="K78" s="1"/>
      <c r="L78" s="1"/>
      <c r="M78" s="1"/>
      <c r="N78" s="1">
        <v>1</v>
      </c>
      <c r="O78" s="1"/>
      <c r="P78" s="1"/>
      <c r="Q78" s="1">
        <v>1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ht="14" r="79">
      <c r="A79" s="6"/>
      <c r="B79" s="6"/>
      <c r="C79" s="7" t="s">
        <v>34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ht="14" r="80">
      <c r="A80" s="6"/>
      <c r="B80" s="6"/>
      <c r="C80" s="7" t="s">
        <v>35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>
        <v>1</v>
      </c>
      <c r="O80" s="1"/>
      <c r="P80" s="1"/>
      <c r="Q80" s="1">
        <v>1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ht="14" r="81">
      <c r="A81" s="6" t="s">
        <v>79</v>
      </c>
      <c r="B81" s="6" t="s">
        <v>80</v>
      </c>
      <c r="C81" s="7" t="s">
        <v>33</v>
      </c>
      <c r="D81" s="1"/>
      <c r="E81" s="1"/>
      <c r="F81" s="1">
        <v>1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>
        <v>1</v>
      </c>
    </row>
    <row ht="14" r="82">
      <c r="A82" s="6"/>
      <c r="B82" s="6"/>
      <c r="C82" s="7" t="s">
        <v>34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ht="14" r="83">
      <c r="A83" s="6"/>
      <c r="B83" s="6"/>
      <c r="C83" s="7" t="s">
        <v>35</v>
      </c>
      <c r="D83" s="1"/>
      <c r="E83" s="1"/>
      <c r="F83" s="1">
        <v>1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>
        <v>1</v>
      </c>
    </row>
    <row ht="14" r="84">
      <c r="A84" s="6" t="s">
        <v>81</v>
      </c>
      <c r="B84" s="6" t="s">
        <v>44</v>
      </c>
      <c r="C84" s="7" t="s">
        <v>33</v>
      </c>
      <c r="D84" s="1">
        <v>1</v>
      </c>
      <c r="E84" s="1"/>
      <c r="F84" s="1"/>
      <c r="G84" s="1"/>
      <c r="H84" s="1"/>
      <c r="I84" s="1"/>
      <c r="J84" s="1"/>
      <c r="K84" s="1"/>
      <c r="L84" s="1"/>
      <c r="M84" s="1"/>
      <c r="N84" s="1">
        <v>1</v>
      </c>
      <c r="O84" s="1"/>
      <c r="P84" s="1"/>
      <c r="Q84" s="1"/>
      <c r="R84" s="1">
        <v>1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>
        <v>1</v>
      </c>
    </row>
    <row ht="14" r="85">
      <c r="A85" s="6"/>
      <c r="B85" s="6"/>
      <c r="C85" s="7" t="s">
        <v>34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ht="14" r="86">
      <c r="A86" s="6"/>
      <c r="B86" s="6"/>
      <c r="C86" s="7" t="s">
        <v>35</v>
      </c>
      <c r="D86" s="1">
        <v>1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ht="14" r="87">
      <c r="A87" s="0" t="s">
        <v>82</v>
      </c>
      <c r="D87" s="1"/>
      <c r="E87" s="1"/>
      <c r="F87" s="1"/>
      <c r="G87" s="1"/>
      <c r="H87" s="1"/>
      <c r="I87" s="1"/>
      <c r="J87" s="1"/>
      <c r="AE87" s="1"/>
    </row>
    <row ht="14" r="88">
      <c r="A88" s="0" t="s">
        <v>83</v>
      </c>
      <c r="C88" s="0">
        <f>SUM(D88:J88)</f>
        <v>62</v>
      </c>
      <c r="D88" s="1">
        <f>SUM(D3:D86)</f>
        <v>8</v>
      </c>
      <c r="E88" s="1">
        <f>SUM(E3:E86)</f>
        <v>23</v>
      </c>
      <c r="F88" s="1">
        <f>SUM(F3:F86)</f>
        <v>21</v>
      </c>
      <c r="G88" s="1">
        <f>SUM(G3:G86)</f>
        <v>6</v>
      </c>
      <c r="H88" s="1">
        <f>SUM(H3:H86)</f>
        <v>2</v>
      </c>
      <c r="I88" s="1">
        <f>SUM(I3:I86)</f>
        <v>0</v>
      </c>
      <c r="J88" s="1">
        <f>SUM(J3:J86)</f>
        <v>2</v>
      </c>
      <c r="AE88" s="1"/>
    </row>
    <row ht="14" r="89">
      <c r="A89" s="9" t="s">
        <v>84</v>
      </c>
      <c r="D89" s="10">
        <f>SUM(D3:D86)/28</f>
        <v>0.2857142857142857</v>
      </c>
      <c r="E89" s="10">
        <f>SUM(E3:E86)/28</f>
        <v>0.8214285714285714</v>
      </c>
      <c r="F89" s="11">
        <f>SUM(F3:F86)/28</f>
        <v>0.75</v>
      </c>
      <c r="G89" s="10">
        <f>SUM(G3:G86)/28</f>
        <v>0.21428571428571427</v>
      </c>
      <c r="H89" s="10">
        <f>SUM(H3:H86)/28</f>
        <v>0.071428571428571425</v>
      </c>
      <c r="I89" s="11">
        <f>SUM(I3:I86)/28</f>
        <v>0</v>
      </c>
      <c r="J89" s="11">
        <f>SUM(J3:J86)/28</f>
        <v>0.071428571428571425</v>
      </c>
      <c r="AE89" s="1"/>
    </row>
    <row ht="14" r="90">
      <c r="A90" s="9" t="s">
        <v>85</v>
      </c>
      <c r="C90" s="12">
        <f ref="C90:C91" si="0" t="shared">SUM(D90:J90)</f>
        <v>0.99999999999999989</v>
      </c>
      <c r="D90" s="10">
        <f>SUM(D3:D86)/62</f>
        <v>0.12903225806451613</v>
      </c>
      <c r="E90" s="11">
        <f>SUM(E3:E86)/62</f>
        <v>0.37096774193548387</v>
      </c>
      <c r="F90" s="10">
        <f>SUM(F3:F86)/62</f>
        <v>0.33870967741935482</v>
      </c>
      <c r="G90" s="11">
        <f>SUM(G3:G86)/62</f>
        <v>0.096774193548387094</v>
      </c>
      <c r="H90" s="11">
        <f>SUM(H3:H86)/62</f>
        <v>0.032258064516129031</v>
      </c>
      <c r="I90" s="10">
        <f>SUM(I3:I86)/62</f>
        <v>0</v>
      </c>
      <c r="J90" s="10">
        <f>SUM(J3:J86)/62</f>
        <v>0.032258064516129031</v>
      </c>
      <c r="K90" s="13"/>
    </row>
    <row ht="14" r="91">
      <c r="A91" s="9" t="s">
        <v>86</v>
      </c>
      <c r="C91" s="0">
        <f si="0" t="shared"/>
        <v>31</v>
      </c>
      <c r="D91" s="1">
        <f>SUM(D54,D72,D75,D84)</f>
        <v>4</v>
      </c>
      <c r="E91" s="1">
        <f>SUM(E21,E24,E27,E36,E48,E51,E57,E60,E63,E69,E72,E78)</f>
        <v>12</v>
      </c>
      <c r="F91" s="1">
        <f>SUM(F6,F18,F21,F30,F33,F39,F51,F54,F66,F78,F81)</f>
        <v>11</v>
      </c>
      <c r="G91" s="1">
        <f>SUM(G15,G42)</f>
        <v>2</v>
      </c>
      <c r="H91" s="1">
        <f>SUM(H12)</f>
        <v>1</v>
      </c>
      <c r="I91" s="1">
        <f>SUM(I3)</f>
        <v>0</v>
      </c>
      <c r="J91" s="1">
        <f>SUM(J3)</f>
        <v>1</v>
      </c>
    </row>
    <row ht="14" r="92">
      <c r="A92" s="9" t="s">
        <v>87</v>
      </c>
      <c r="C92" s="12"/>
      <c r="D92" s="10">
        <f>SUM(D54,D72,D75,D84)/28</f>
        <v>0.14285714285714285</v>
      </c>
      <c r="E92" s="10">
        <f>SUM(E21,E24,E27,E36,E48,E51,E57,E60,E63,E69,E72,E78)/31</f>
        <v>0.38709677419354838</v>
      </c>
      <c r="F92" s="10">
        <f>SUM(F6,F18,F21,F30,F33,F39,F51,F54,F66,F78,F81)/28</f>
        <v>0.39285714285714285</v>
      </c>
      <c r="G92" s="11">
        <f>SUM(G15,G42)/28</f>
        <v>0.071428571428571425</v>
      </c>
      <c r="H92" s="10">
        <f>SUM(H12)/28</f>
        <v>0.035714285714285712</v>
      </c>
      <c r="I92" s="10">
        <f>SUM(I3)/28</f>
        <v>0</v>
      </c>
      <c r="J92" s="10">
        <f>SUM(J3)/28</f>
        <v>0.035714285714285712</v>
      </c>
    </row>
    <row ht="14" r="93">
      <c r="A93" s="0" t="s">
        <v>88</v>
      </c>
      <c r="C93" s="14">
        <f>SUM(D92:J92)</f>
        <v>1.0656682027649771</v>
      </c>
      <c r="D93" s="10">
        <f>SUM(D54,D72,D75,D84)/31</f>
        <v>0.12903225806451613</v>
      </c>
      <c r="E93" s="11">
        <f>SUM(E21,E24,E27,E36,E48,E51,E57,E60,E63,E69,E72,E78)/28</f>
        <v>0.42857142857142855</v>
      </c>
      <c r="F93" s="10">
        <f>SUM(F6,F18,F21,F30,F33,F39,F51,F54,F66,F78,F81)/31</f>
        <v>0.35483870967741937</v>
      </c>
      <c r="G93" s="15">
        <f>SUM(G15,G42)/31</f>
        <v>0.064516129032258063</v>
      </c>
      <c r="H93" s="10">
        <f>SUM(H12)/31</f>
        <v>0.032258064516129031</v>
      </c>
      <c r="I93" s="10">
        <f>SUM(I3)/31</f>
        <v>0</v>
      </c>
      <c r="J93" s="10">
        <f>SUM(J3)/31</f>
        <v>0.032258064516129031</v>
      </c>
    </row>
    <row ht="14" r="94">
      <c r="A94" s="0" t="s">
        <v>89</v>
      </c>
      <c r="K94" s="1">
        <f>SUM(K3:K86)</f>
        <v>4</v>
      </c>
      <c r="L94" s="1">
        <f>SUM(L3:L86)</f>
        <v>2</v>
      </c>
      <c r="M94" s="1">
        <f>SUM(M3:M86)</f>
        <v>2</v>
      </c>
      <c r="N94" s="1">
        <f>SUM(N3:N86)</f>
        <v>5</v>
      </c>
      <c r="O94" s="1">
        <f>SUM(O3:O86)</f>
        <v>5</v>
      </c>
      <c r="P94" s="1">
        <f>SUM(P3:P86)</f>
        <v>1</v>
      </c>
      <c r="Q94" s="1">
        <f>SUM(Q3:Q86)</f>
        <v>7</v>
      </c>
      <c r="R94" s="1">
        <f>SUM(R3:R86)</f>
        <v>1</v>
      </c>
      <c r="S94" s="1">
        <f>SUM(S3:S86)</f>
        <v>3</v>
      </c>
      <c r="T94" s="1">
        <f>SUM(T3:T86)</f>
        <v>3</v>
      </c>
      <c r="U94" s="1">
        <f>SUM(U3:U86)</f>
        <v>5</v>
      </c>
      <c r="V94" s="1">
        <f>SUM(V3:V86)</f>
        <v>1</v>
      </c>
      <c r="W94" s="1">
        <f>SUM(W3:W86)</f>
        <v>2</v>
      </c>
      <c r="X94" s="1">
        <f>SUM(X3:X86)</f>
        <v>5</v>
      </c>
      <c r="Y94" s="1">
        <f>SUM(Y3:Y86)</f>
        <v>2</v>
      </c>
      <c r="Z94" s="1">
        <f>SUM(Z3:Z86)</f>
        <v>3</v>
      </c>
      <c r="AA94" s="1">
        <f>SUM(AA3:AA86)</f>
        <v>4</v>
      </c>
      <c r="AB94" s="1">
        <f>SUM(AB3:AB86)</f>
        <v>2</v>
      </c>
      <c r="AC94" s="1">
        <f>SUM(AC3:AC86)</f>
        <v>2</v>
      </c>
      <c r="AD94" s="1">
        <f>SUM(AD3:AD86)</f>
        <v>2</v>
      </c>
      <c r="AE94" s="1">
        <f>SUM(AE3:AE86)</f>
        <v>9</v>
      </c>
      <c r="AF94" s="0">
        <f>SUM(K94:AE94)</f>
        <v>70</v>
      </c>
    </row>
    <row ht="14" r="95">
      <c r="A95" s="9" t="s">
        <v>90</v>
      </c>
      <c r="K95" s="10">
        <f>SUM(K3:K86)/28</f>
        <v>0.14285714285714285</v>
      </c>
      <c r="L95" s="10">
        <f>SUM(L3:L86)/28</f>
        <v>0.071428571428571425</v>
      </c>
      <c r="M95" s="10">
        <f>SUM(M3:M86)/28</f>
        <v>0.071428571428571425</v>
      </c>
      <c r="N95" s="10">
        <f>SUM(N3:N86)/28</f>
        <v>0.17857142857142858</v>
      </c>
      <c r="O95" s="10">
        <f>SUM(O3:O86)/28</f>
        <v>0.17857142857142858</v>
      </c>
      <c r="P95" s="10">
        <f>SUM(P3:P86)/28</f>
        <v>0.035714285714285712</v>
      </c>
      <c r="Q95" s="10">
        <f>SUM(Q3:Q86)/28</f>
        <v>0.25</v>
      </c>
      <c r="R95" s="11">
        <f>SUM(R3:R86)/28</f>
        <v>0.035714285714285712</v>
      </c>
      <c r="S95" s="11">
        <f>SUM(S3:S86)/28</f>
        <v>0.10714285714285714</v>
      </c>
      <c r="T95" s="10">
        <f>SUM(T3:T86)/28</f>
        <v>0.10714285714285714</v>
      </c>
      <c r="U95" s="11">
        <f>SUM(U3:U86)/28</f>
        <v>0.17857142857142858</v>
      </c>
      <c r="V95" s="10">
        <f>SUM(V3:V86)/28</f>
        <v>0.035714285714285712</v>
      </c>
      <c r="W95" s="11">
        <f>SUM(W3:W86)/28</f>
        <v>0.071428571428571425</v>
      </c>
      <c r="X95" s="10">
        <f>SUM(X3:X86)/28</f>
        <v>0.17857142857142858</v>
      </c>
      <c r="Y95" s="10">
        <f>SUM(Y3:Y86)/28</f>
        <v>0.071428571428571425</v>
      </c>
      <c r="Z95" s="10">
        <f>SUM(Z3:Z86)/28</f>
        <v>0.10714285714285714</v>
      </c>
      <c r="AA95" s="10">
        <f>SUM(AA3:AA86)/28</f>
        <v>0.14285714285714285</v>
      </c>
      <c r="AB95" s="11">
        <f>SUM(AB3:AB86)/28</f>
        <v>0.071428571428571425</v>
      </c>
      <c r="AC95" s="11">
        <f>SUM(AC3:AC86)/28</f>
        <v>0.071428571428571425</v>
      </c>
      <c r="AD95" s="10">
        <f>SUM(AD3:AD86)/28</f>
        <v>0.071428571428571425</v>
      </c>
      <c r="AE95" s="11">
        <f>SUM(AE3:AE86)/28</f>
        <v>0.32142857142857145</v>
      </c>
    </row>
    <row ht="14" r="96">
      <c r="A96" s="9" t="s">
        <v>91</v>
      </c>
      <c r="K96" s="11">
        <f>SUM(K3:K86)/70</f>
        <v>0.057142857142857141</v>
      </c>
      <c r="L96" s="10">
        <f>SUM(L3:L86)/70</f>
        <v>0.028571428571428571</v>
      </c>
      <c r="M96" s="10">
        <f>SUM(M3:M86)/70</f>
        <v>0.028571428571428571</v>
      </c>
      <c r="N96" s="10">
        <f>SUM(N3:N86)/70</f>
        <v>0.071428571428571425</v>
      </c>
      <c r="O96" s="11">
        <f>SUM(O3:O86)/70</f>
        <v>0.071428571428571425</v>
      </c>
      <c r="P96" s="11">
        <f>SUM(P3:P86)/70</f>
        <v>0.014285714285714285</v>
      </c>
      <c r="Q96" s="10">
        <f>SUM(Q3:Q86)/70</f>
        <v>0.10000000000000001</v>
      </c>
      <c r="R96" s="10">
        <f>SUM(R3:R86)/70</f>
        <v>0.014285714285714285</v>
      </c>
      <c r="S96" s="11">
        <f>SUM(S3:S86)/70</f>
        <v>0.042857142857142858</v>
      </c>
      <c r="T96" s="10">
        <f>SUM(T3:T86)/70</f>
        <v>0.042857142857142858</v>
      </c>
      <c r="U96" s="11">
        <f>SUM(U3:U86)/70</f>
        <v>0.071428571428571425</v>
      </c>
      <c r="V96" s="11">
        <f>SUM(V3:V86)/70</f>
        <v>0.014285714285714285</v>
      </c>
      <c r="W96" s="11">
        <f>SUM(W3:W86)/70</f>
        <v>0.028571428571428571</v>
      </c>
      <c r="X96" s="10">
        <f>SUM(X3:X86)/70</f>
        <v>0.071428571428571425</v>
      </c>
      <c r="Y96" s="10">
        <f>SUM(Y3:Y86)/70</f>
        <v>0.028571428571428571</v>
      </c>
      <c r="Z96" s="11">
        <f>SUM(Z3:Z86)/70</f>
        <v>0.042857142857142858</v>
      </c>
      <c r="AA96" s="10">
        <f>SUM(AA3:AA86)/70</f>
        <v>0.057142857142857141</v>
      </c>
      <c r="AB96" s="11">
        <f>SUM(AB3:AB86)/70</f>
        <v>0.028571428571428571</v>
      </c>
      <c r="AC96" s="11">
        <f>SUM(AC3:AC86)/70</f>
        <v>0.028571428571428571</v>
      </c>
      <c r="AD96" s="11">
        <f>SUM(AD3:AD86)/70</f>
        <v>0.028571428571428571</v>
      </c>
      <c r="AE96" s="11">
        <f>SUM(AE3:AE86)/70</f>
        <v>0.12857142857142856</v>
      </c>
      <c r="AF96" s="12">
        <f ref="AF96:AF97" si="1" t="shared">SUM(K96:AE96)</f>
        <v>1</v>
      </c>
    </row>
    <row ht="14" r="97">
      <c r="A97" s="0" t="s">
        <v>92</v>
      </c>
      <c r="K97" s="1">
        <f>SUM(K54)</f>
        <v>1</v>
      </c>
      <c r="L97" s="1">
        <f>SUM(L12,L15)</f>
        <v>2</v>
      </c>
      <c r="M97" s="1">
        <f>SUM(L3)</f>
        <v>0</v>
      </c>
      <c r="N97" s="1">
        <f>SUM(N27,N78,N84)</f>
        <v>3</v>
      </c>
      <c r="O97" s="1">
        <f>SUM(O12,O15,O36,O63,O69)</f>
        <v>5</v>
      </c>
      <c r="P97" s="1">
        <f>SUM(P63)</f>
        <v>1</v>
      </c>
      <c r="Q97" s="1">
        <f>SUM(Q48,Q78)</f>
        <v>2</v>
      </c>
      <c r="R97" s="1">
        <f>SUM(R84)</f>
        <v>1</v>
      </c>
      <c r="S97" s="1">
        <f>SUM(S24,)</f>
        <v>1</v>
      </c>
      <c r="T97" s="1">
        <f>SUM(T30,)</f>
        <v>1</v>
      </c>
      <c r="U97" s="1">
        <f>SUM(U30)</f>
        <v>1</v>
      </c>
      <c r="V97" s="1">
        <f>SUM(V45)</f>
        <v>1</v>
      </c>
      <c r="W97" s="1">
        <f>SUM(W48,W57,)</f>
        <v>2</v>
      </c>
      <c r="X97" s="1">
        <f>SUM(X6,X18,X21,X42,X51)</f>
        <v>5</v>
      </c>
      <c r="Y97" s="1">
        <f>SUM(Y6,Y39)</f>
        <v>2</v>
      </c>
      <c r="Z97" s="1">
        <f>SUM(Z33,Z45)</f>
        <v>2</v>
      </c>
      <c r="AA97" s="1">
        <f>SUM(AA18,AA21,AA66,AA69)</f>
        <v>4</v>
      </c>
      <c r="AB97" s="1">
        <f>SUM(A3)</f>
        <v>0</v>
      </c>
      <c r="AC97" s="1">
        <f>SUM(AC3)</f>
        <v>1</v>
      </c>
      <c r="AD97" s="1">
        <f>SUM(AD72)</f>
        <v>1</v>
      </c>
      <c r="AE97" s="1">
        <f>SUM(AE60,AE72,AE75,AE81,AE84)</f>
        <v>5</v>
      </c>
      <c r="AF97" s="0">
        <f si="1" t="shared"/>
        <v>41</v>
      </c>
    </row>
    <row ht="14" r="98">
      <c r="A98" s="9" t="s">
        <v>93</v>
      </c>
      <c r="K98" s="10">
        <f>SUM(K97)/28</f>
        <v>0.035714285714285712</v>
      </c>
      <c r="L98" s="10">
        <f>SUM(L97)/28</f>
        <v>0.071428571428571425</v>
      </c>
      <c r="M98" s="10">
        <f>SUM(L97)/28</f>
        <v>0.071428571428571425</v>
      </c>
      <c r="N98" s="10">
        <f>SUM(N97)/28</f>
        <v>0.10714285714285714</v>
      </c>
      <c r="O98" s="10">
        <f>SUM(O97)/28</f>
        <v>0.17857142857142858</v>
      </c>
      <c r="P98" s="10">
        <f>SUM(P97)/28</f>
        <v>0.035714285714285712</v>
      </c>
      <c r="Q98" s="10">
        <f>SUM(Q97)/28</f>
        <v>0.071428571428571425</v>
      </c>
      <c r="R98" s="10">
        <f>SUM(R97)/28</f>
        <v>0.035714285714285712</v>
      </c>
      <c r="S98" s="10">
        <f>SUM(S97)/28</f>
        <v>0.035714285714285712</v>
      </c>
      <c r="T98" s="11">
        <f>SUM(T97)/28</f>
        <v>0.035714285714285712</v>
      </c>
      <c r="U98" s="10">
        <f>SUM(U97)/28</f>
        <v>0.035714285714285712</v>
      </c>
      <c r="V98" s="11">
        <f>SUM(V97)/28</f>
        <v>0.035714285714285712</v>
      </c>
      <c r="W98" s="10">
        <f>SUM(W97)/28</f>
        <v>0.071428571428571425</v>
      </c>
      <c r="X98" s="10">
        <f>SUM(X97)/28</f>
        <v>0.17857142857142858</v>
      </c>
      <c r="Y98" s="10">
        <f>SUM(Y97)/28</f>
        <v>0.071428571428571425</v>
      </c>
      <c r="Z98" s="10">
        <f>SUM(Z97)/28</f>
        <v>0.071428571428571425</v>
      </c>
      <c r="AA98" s="10">
        <f>SUM(AA97)/28</f>
        <v>0.14285714285714285</v>
      </c>
      <c r="AB98" s="10">
        <f>SUM(AB97)/28</f>
        <v>0</v>
      </c>
      <c r="AC98" s="10">
        <f>SUM(AC97)/28</f>
        <v>0.035714285714285712</v>
      </c>
      <c r="AD98" s="10">
        <f>SUM(AD97)/28</f>
        <v>0.035714285714285712</v>
      </c>
      <c r="AE98" s="10">
        <f>SUM(AE97)/28</f>
        <v>0.17857142857142858</v>
      </c>
    </row>
    <row ht="14" r="99">
      <c r="A99" s="9" t="s">
        <v>94</v>
      </c>
      <c r="K99" s="10">
        <f>SUM(K97)/41</f>
        <v>0.024390243902439025</v>
      </c>
      <c r="L99" s="10">
        <f>SUM(L97)/41</f>
        <v>0.04878048780487805</v>
      </c>
      <c r="M99" s="10">
        <f>SUM(L97)/41</f>
        <v>0.04878048780487805</v>
      </c>
      <c r="N99" s="10">
        <f>SUM(N97)/41</f>
        <v>0.073170731707317069</v>
      </c>
      <c r="O99" s="10">
        <f>SUM(O97)/41</f>
        <v>0.12195121951219512</v>
      </c>
      <c r="P99" s="10">
        <f>SUM(P97)/41</f>
        <v>0.024390243902439025</v>
      </c>
      <c r="Q99" s="10">
        <f>SUM(Q97)/41</f>
        <v>0.04878048780487805</v>
      </c>
      <c r="R99" s="10">
        <f>SUM(R97)/41</f>
        <v>0.024390243902439025</v>
      </c>
      <c r="S99" s="10">
        <f>SUM(S97)/41</f>
        <v>0.024390243902439025</v>
      </c>
      <c r="T99" s="10">
        <f>SUM(T97)/41</f>
        <v>0.024390243902439025</v>
      </c>
      <c r="U99" s="11">
        <f>SUM(U97)/41</f>
        <v>0.024390243902439025</v>
      </c>
      <c r="V99" s="10">
        <f>SUM(V97)/41</f>
        <v>0.024390243902439025</v>
      </c>
      <c r="W99" s="10">
        <f>SUM(W97)/41</f>
        <v>0.04878048780487805</v>
      </c>
      <c r="X99" s="10">
        <f>SUM(X97)/41</f>
        <v>0.12195121951219512</v>
      </c>
      <c r="Y99" s="10">
        <f>SUM(Y97)/41</f>
        <v>0.04878048780487805</v>
      </c>
      <c r="Z99" s="10">
        <f>SUM(Z97)/41</f>
        <v>0.04878048780487805</v>
      </c>
      <c r="AA99" s="10">
        <f>SUM(AA97)/41</f>
        <v>0.097560975609756101</v>
      </c>
      <c r="AB99" s="10">
        <f>SUM(AB97)/41</f>
        <v>0</v>
      </c>
      <c r="AC99" s="10">
        <f>SUM(AC97)/41</f>
        <v>0.024390243902439025</v>
      </c>
      <c r="AD99" s="10">
        <f>SUM(AD97)/41</f>
        <v>0.024390243902439025</v>
      </c>
      <c r="AE99" s="10">
        <f>SUM(AE97)/41</f>
        <v>0.12195121951219512</v>
      </c>
      <c r="AF99" s="12"/>
    </row>
    <row ht="14" r="100">
      <c r="A100" s="9" t="s">
        <v>95</v>
      </c>
      <c r="K100" s="1">
        <f>SUM(K97)</f>
        <v>1</v>
      </c>
      <c r="L100" s="1">
        <f>SUM(L97:W97)</f>
        <v>20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>
        <f>SUM(X97:AA97)</f>
        <v>13</v>
      </c>
      <c r="Y100" s="1"/>
      <c r="Z100" s="1"/>
      <c r="AA100" s="1"/>
      <c r="AB100" s="1">
        <f>SUM(AB97:AC97,AD97)</f>
        <v>2</v>
      </c>
      <c r="AC100" s="1"/>
      <c r="AD100" s="1"/>
      <c r="AE100" s="1">
        <f>SUM(AE97)</f>
        <v>5</v>
      </c>
    </row>
    <row ht="14" r="101">
      <c r="A101" s="0" t="s">
        <v>96</v>
      </c>
      <c r="K101" s="10">
        <f>SUM(K100)/28</f>
        <v>0.035714285714285712</v>
      </c>
      <c r="L101" s="10">
        <f>SUM(L100)/28</f>
        <v>0.7142857142857143</v>
      </c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>
        <f>SUM(X100)/28</f>
        <v>0.4642857142857143</v>
      </c>
      <c r="Y101" s="10"/>
      <c r="Z101" s="10"/>
      <c r="AA101" s="10"/>
      <c r="AB101" s="10">
        <f>SUM(AB100)/28</f>
        <v>0.071428571428571425</v>
      </c>
      <c r="AC101" s="10"/>
      <c r="AD101" s="10"/>
      <c r="AE101" s="10">
        <f>SUM(AE100)/28</f>
        <v>0.17857142857142858</v>
      </c>
    </row>
    <row ht="14" r="102">
      <c r="A102" s="0" t="s">
        <v>97</v>
      </c>
      <c r="K102" s="10">
        <f>SUM(K100)/41</f>
        <v>0.024390243902439025</v>
      </c>
      <c r="L102" s="10">
        <f>SUM(L100)/41</f>
        <v>0.48780487804878048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>
        <f>SUM(X100)/41</f>
        <v>0.31707317073170732</v>
      </c>
      <c r="Y102" s="10"/>
      <c r="Z102" s="10"/>
      <c r="AA102" s="10"/>
      <c r="AB102" s="10">
        <f>SUM(AB100)/41</f>
        <v>0.04878048780487805</v>
      </c>
      <c r="AC102" s="10"/>
      <c r="AD102" s="10"/>
      <c r="AE102" s="10">
        <f>SUM(AE100)/41</f>
        <v>0.12195121951219512</v>
      </c>
      <c r="AF102" s="12">
        <f>SUM(K102:AE102)</f>
        <v>1</v>
      </c>
    </row>
    <row ht="14" r="103">
      <c r="A103" s="16" t="s">
        <v>0</v>
      </c>
      <c r="B103" s="16" t="s">
        <v>1</v>
      </c>
      <c r="C103" s="16"/>
      <c r="D103" s="16" t="s">
        <v>2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7"/>
      <c r="AE103" s="17"/>
    </row>
    <row ht="14" r="104">
      <c r="A104" s="16"/>
      <c r="B104" s="16"/>
      <c r="C104" s="16"/>
      <c r="D104" s="16" t="s">
        <v>3</v>
      </c>
      <c r="E104" s="18" t="s">
        <v>4</v>
      </c>
      <c r="F104" s="19" t="s">
        <v>5</v>
      </c>
      <c r="G104" s="16" t="s">
        <v>6</v>
      </c>
      <c r="H104" s="16" t="s">
        <v>7</v>
      </c>
      <c r="I104" s="16" t="s">
        <v>8</v>
      </c>
      <c r="J104" s="16" t="s">
        <v>9</v>
      </c>
      <c r="K104" s="16" t="s">
        <v>10</v>
      </c>
      <c r="L104" s="16" t="s">
        <v>11</v>
      </c>
      <c r="M104" s="16" t="s">
        <v>12</v>
      </c>
      <c r="N104" s="16" t="s">
        <v>13</v>
      </c>
      <c r="O104" s="16" t="s">
        <v>14</v>
      </c>
      <c r="P104" s="16" t="s">
        <v>15</v>
      </c>
      <c r="Q104" s="16" t="s">
        <v>16</v>
      </c>
      <c r="R104" s="16" t="s">
        <v>17</v>
      </c>
      <c r="S104" s="16" t="s">
        <v>18</v>
      </c>
      <c r="T104" s="16" t="s">
        <v>19</v>
      </c>
      <c r="U104" s="16" t="s">
        <v>20</v>
      </c>
      <c r="V104" s="16" t="s">
        <v>21</v>
      </c>
      <c r="W104" s="16" t="s">
        <v>22</v>
      </c>
      <c r="X104" s="20" t="s">
        <v>23</v>
      </c>
      <c r="Y104" s="20" t="s">
        <v>24</v>
      </c>
      <c r="Z104" s="20" t="s">
        <v>25</v>
      </c>
      <c r="AA104" s="20" t="s">
        <v>26</v>
      </c>
      <c r="AB104" s="20" t="s">
        <v>27</v>
      </c>
      <c r="AC104" s="20" t="s">
        <v>28</v>
      </c>
      <c r="AD104" s="16" t="s">
        <v>29</v>
      </c>
      <c r="AE104" s="17" t="s">
        <v>30</v>
      </c>
    </row>
  </sheetData>
  <mergeCells count="45">
    <mergeCell ref="A1:A2"/>
    <mergeCell ref="B1:B2"/>
    <mergeCell ref="D1:J1"/>
    <mergeCell ref="K1:AC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L100:W100"/>
    <mergeCell ref="X100:AA100"/>
    <mergeCell ref="AB100:AD100"/>
    <mergeCell ref="L101:W101"/>
    <mergeCell ref="X101:AA101"/>
    <mergeCell ref="AB101:AD101"/>
    <mergeCell ref="L102:W102"/>
    <mergeCell ref="X102:AA102"/>
    <mergeCell ref="AB102:AD102"/>
    <mergeCell ref="A103:A104"/>
    <mergeCell ref="B103:B104"/>
    <mergeCell ref="D103:J103"/>
    <mergeCell ref="K103:AC103"/>
  </mergeCells>
  <printOptions headings="0" gridLines="0" gridLinesSet="0"/>
  <pageMargins left="0.70078740157480324" right="0.70078740157480324" top="0.75196850393700787" bottom="0.75196850393700787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ONLYOFFICE/5.2.8.24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</cp:coreProperties>
</file>